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23256" windowHeight="127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Arkusz1!$A$2:$O$30</definedName>
  </definedNames>
  <calcPr calcId="124519"/>
</workbook>
</file>

<file path=xl/calcChain.xml><?xml version="1.0" encoding="utf-8"?>
<calcChain xmlns="http://schemas.openxmlformats.org/spreadsheetml/2006/main">
  <c r="G18" i="1"/>
  <c r="H18" s="1"/>
  <c r="G19"/>
  <c r="H19" s="1"/>
  <c r="K19" s="1"/>
  <c r="L19" s="1"/>
  <c r="G23"/>
  <c r="J23" s="1"/>
  <c r="G21"/>
  <c r="H21" s="1"/>
  <c r="K21" s="1"/>
  <c r="L21" s="1"/>
  <c r="G20"/>
  <c r="J20" s="1"/>
  <c r="G22"/>
  <c r="J22" s="1"/>
  <c r="E19"/>
  <c r="G12"/>
  <c r="J12" s="1"/>
  <c r="G10"/>
  <c r="H10" s="1"/>
  <c r="K10" s="1"/>
  <c r="L10" s="1"/>
  <c r="G8"/>
  <c r="J8" s="1"/>
  <c r="G11"/>
  <c r="J11" s="1"/>
  <c r="G9"/>
  <c r="J9" s="1"/>
  <c r="G13"/>
  <c r="J13" s="1"/>
  <c r="G7"/>
  <c r="H7" s="1"/>
  <c r="K7" s="1"/>
  <c r="G14"/>
  <c r="J14" s="1"/>
  <c r="G15"/>
  <c r="H15" s="1"/>
  <c r="K15" s="1"/>
  <c r="L15" s="1"/>
  <c r="H23" l="1"/>
  <c r="K23" s="1"/>
  <c r="L23" s="1"/>
  <c r="H22"/>
  <c r="K22" s="1"/>
  <c r="L22" s="1"/>
  <c r="J21"/>
  <c r="H20"/>
  <c r="K20" s="1"/>
  <c r="L20" s="1"/>
  <c r="J18"/>
  <c r="J19"/>
  <c r="G17"/>
  <c r="H17" s="1"/>
  <c r="K17" s="1"/>
  <c r="L17" s="1"/>
  <c r="J16"/>
  <c r="L7"/>
  <c r="G16"/>
  <c r="H16" s="1"/>
  <c r="K16" s="1"/>
  <c r="L16" s="1"/>
  <c r="J7"/>
  <c r="H12"/>
  <c r="K12" s="1"/>
  <c r="L12" s="1"/>
  <c r="H14"/>
  <c r="K14" s="1"/>
  <c r="L14" s="1"/>
  <c r="H13"/>
  <c r="K13" s="1"/>
  <c r="L13" s="1"/>
  <c r="K18"/>
  <c r="L18" s="1"/>
  <c r="H8"/>
  <c r="J10"/>
  <c r="J17" s="1"/>
  <c r="J15"/>
  <c r="H9"/>
  <c r="K9" s="1"/>
  <c r="L9" s="1"/>
  <c r="H11"/>
  <c r="H24" l="1"/>
  <c r="K8"/>
  <c r="L8" s="1"/>
  <c r="K11"/>
  <c r="K24" l="1"/>
  <c r="L11"/>
  <c r="L24" l="1"/>
  <c r="O24"/>
</calcChain>
</file>

<file path=xl/sharedStrings.xml><?xml version="1.0" encoding="utf-8"?>
<sst xmlns="http://schemas.openxmlformats.org/spreadsheetml/2006/main" count="66" uniqueCount="65">
  <si>
    <t>ilość m2</t>
  </si>
  <si>
    <t>potrzebna ilość materiału</t>
  </si>
  <si>
    <t>zapotrzebowanie materiału na 1m2</t>
  </si>
  <si>
    <t>Cena 1kg netto</t>
  </si>
  <si>
    <t>średnie zużycie przy 1 warstwie na 1m2</t>
  </si>
  <si>
    <t>0,5l/10 kg zaprawy</t>
  </si>
  <si>
    <t>przybliżona wartość netto</t>
  </si>
  <si>
    <t>przybliżona wartość brutto</t>
  </si>
  <si>
    <t>koszt nakładów netto na 1m2</t>
  </si>
  <si>
    <t>Pigment 0,05l na 10 kg zaprawy FAST</t>
  </si>
  <si>
    <t>Pigment 0,5l na 10 kg suchej zaprawy</t>
  </si>
  <si>
    <t>Gruntowanie  podłoża,                mostek sczepny</t>
  </si>
  <si>
    <t>Utwardzenie oraz wstępne uszczelnienie powierzchni</t>
  </si>
  <si>
    <t>Podstawowe informacje o produkcie i jego stosowaniu</t>
  </si>
  <si>
    <t>Mikrocement nawierzchniowy gotowa masa o podwyższonej elastyczności i odporności na wodę, średnia frakcja pozwalająca uzyskać lekko strukturalną powierzchnię. Aplikacja 1-2 warstw. Proporcje: 50ml pigmentu na 10 kg masy</t>
  </si>
  <si>
    <t>Mikrocement nawierzchniowy gotowa masa o podwyższonej elastyczności i odporności na wodę, najdrobniejsza frakcja pozwalająca uzyskać idealnie gładką powierzchnię. Aplikacja 1-3 warstw Proporcje: 50ml pigmentu na 10 kg masy</t>
  </si>
  <si>
    <t xml:space="preserve">Mikrocement nawierzchniowy, średnia frakcja pozwala uzyskać lekko strukturalną powierzchnię. Kolejną warstwę można aplikować na wilgotną wcześniejszą. Aplikacja 1-2 warstw. Proporcje: 3l wody+ 0,5l pigmentu na 10 kg proszku </t>
  </si>
  <si>
    <t xml:space="preserve">Mikrocement nawierzchniowy, gruba frakcja pozwala uzyskać strukturalną powierzchnię z wżerami. Kolejną warstwę można aplikować na wilgotną wcześniejszą. Aplikacja 2 warstwy. Proporcje: 2,5l wody + 0,5l pigmentu na 10 kg proszku </t>
  </si>
  <si>
    <t xml:space="preserve">Mikrocement nawierzchniowy, najdrobniejsza frakcja kruszywa pozwala uzyskać bardzo gładką powierzchnię.                                      Aplikacja 1-3 warstw.  Proporcje mieszania: 3,3l wody + 0,5l pigmentu na 10 kg proszku </t>
  </si>
  <si>
    <t>Zastosowanie  produktu</t>
  </si>
  <si>
    <t>Nazwa produktu</t>
  </si>
  <si>
    <t xml:space="preserve">MIKROCEMENTY NAWIERZCHNIOWE </t>
  </si>
  <si>
    <t>GRUNT</t>
  </si>
  <si>
    <t xml:space="preserve">MIKROCEMENT PODKŁADOWY </t>
  </si>
  <si>
    <t>IMPREGNACJA</t>
  </si>
  <si>
    <t>INNE</t>
  </si>
  <si>
    <t>50ml/10 kg zaprawy</t>
  </si>
  <si>
    <t>Warstwy nawierzchniowe, wykończeniowe.                    Produkty z dopiskiem FAST to gotowe do zabarwienia masy, pozostałe to produkty w proszku do rozrabienia z wodą.                                      Układ warstw skonfigurować według potrzeb.</t>
  </si>
  <si>
    <t>POLIURETAN</t>
  </si>
  <si>
    <t>Mikrocement konstrukcyjny</t>
  </si>
  <si>
    <t>PIGMENT</t>
  </si>
  <si>
    <t>PRIMER C</t>
  </si>
  <si>
    <t>MEDIUM FAST</t>
  </si>
  <si>
    <t>FINO</t>
  </si>
  <si>
    <t>FINO FAST</t>
  </si>
  <si>
    <t>SEALER AQUA</t>
  </si>
  <si>
    <t>COLORANTE</t>
  </si>
  <si>
    <t>ELASTIC</t>
  </si>
  <si>
    <t>IMPREGNAT</t>
  </si>
  <si>
    <t>BASE</t>
  </si>
  <si>
    <t>MEDIUM</t>
  </si>
  <si>
    <t>RUSTIC</t>
  </si>
  <si>
    <t xml:space="preserve">warstwa podkładowa                 ELASTIC + RESINA </t>
  </si>
  <si>
    <t>Mikrocement podkładowy, najczęściej aplikowany w 2 warstwach.                                                                                                                     Kolejną warstwę można aplikować na wilgotną wcześniejszą. Proporcje mieszania: 2,5l wody na 10 kg proszku</t>
  </si>
  <si>
    <t>Produkt uzupełniający. Do stosowania na podłożach wymagających dodatkowego podkładu wyrównującego, absorbuje część ruchów podłoża, po zatopieniu w nim siatki z włókna minimalizując ryzyko wystąpienia pęknięć, wyrównuje uskoki po taśmach hydroizolacyjnych, poprawia wodoodporność podłoża. Grubość warstwy 1-3mm.                                                                          Proporcje: woda150-200ml + 150-200ml RESINA + 1 kg ELASTIC</t>
  </si>
  <si>
    <t xml:space="preserve">Dwuskładnikowa powłoka zamykająca na bazie wody </t>
  </si>
  <si>
    <t>RESINA ELASTIC</t>
  </si>
  <si>
    <t>MIKROCEMENTY METALICZNE</t>
  </si>
  <si>
    <t>dekoracyjna warstwa metaliczna</t>
  </si>
  <si>
    <t>RDZA</t>
  </si>
  <si>
    <t>BRĄZ, MIEDŹ, MOSIĄDZ</t>
  </si>
  <si>
    <t>ALUMINIUM</t>
  </si>
  <si>
    <t>AKTYWATOR</t>
  </si>
  <si>
    <t>Metaliczna powłoka dekoracyjna, zaleca się aplikację 2 warstw. Zużycie zależy od porowatości podłożai grubości aplikowanej warstwy</t>
  </si>
  <si>
    <r>
      <t xml:space="preserve">                                                 </t>
    </r>
    <r>
      <rPr>
        <sz val="10"/>
        <color theme="1"/>
        <rFont val="Czcionka tekstu podstawowego"/>
        <charset val="238"/>
      </rPr>
      <t xml:space="preserve"> Kalkulator zapotrzebowania i orientacyjnych kosztów materiału w systemie mikrocementu </t>
    </r>
    <r>
      <rPr>
        <b/>
        <sz val="12"/>
        <color rgb="FFC00000"/>
        <rFont val="Tempus Sans ITC"/>
        <family val="5"/>
      </rPr>
      <t>ASD</t>
    </r>
    <r>
      <rPr>
        <b/>
        <sz val="12"/>
        <color theme="1"/>
        <rFont val="Tempus Sans ITC"/>
        <family val="5"/>
      </rPr>
      <t>ecorati</t>
    </r>
    <r>
      <rPr>
        <b/>
        <sz val="12"/>
        <color rgb="FFC00000"/>
        <rFont val="Tempus Sans ITC"/>
        <family val="5"/>
      </rPr>
      <t>v</t>
    </r>
    <r>
      <rPr>
        <b/>
        <sz val="12"/>
        <color theme="1"/>
        <rFont val="Tempus Sans ITC"/>
        <family val="5"/>
      </rPr>
      <t>e</t>
    </r>
    <r>
      <rPr>
        <b/>
        <sz val="12"/>
        <color rgb="FFC00000"/>
        <rFont val="Czcionka tekstu podstawowego"/>
        <charset val="238"/>
      </rPr>
      <t>.</t>
    </r>
    <r>
      <rPr>
        <sz val="10"/>
        <color theme="1"/>
        <rFont val="Czcionka tekstu podstawowego"/>
        <charset val="238"/>
      </rPr>
      <t xml:space="preserve"> Ceny przy zakupie dużych opakowań</t>
    </r>
    <r>
      <rPr>
        <sz val="12"/>
        <color theme="1"/>
        <rFont val="Czcionka tekstu podstawowego"/>
        <charset val="238"/>
      </rPr>
      <t xml:space="preserve">                                          </t>
    </r>
    <r>
      <rPr>
        <b/>
        <sz val="12"/>
        <color theme="1"/>
        <rFont val="Czcionka tekstu podstawowego"/>
        <charset val="238"/>
      </rPr>
      <t xml:space="preserve"> </t>
    </r>
    <r>
      <rPr>
        <b/>
        <sz val="12"/>
        <color theme="3"/>
        <rFont val="Czcionka tekstu podstawowego"/>
        <charset val="238"/>
      </rPr>
      <t>cennik STYCZEŃ 2022</t>
    </r>
  </si>
  <si>
    <t>Skoncentrowana, poliuretanowa, dwuskładnikowa powłoka zamykająca do wnętrz i na zewnątrz. Rozcieńczyć wodą minimum 10% do maks 35% . Aplikacja wałkiem lub natryskiem: 1-3 warstw w zależności od struktury mikrocementu oraz rodzaju powierzchni użytkowej. Przerwa pomiędzy kolejnymi warstwami min 6h - max 24h.  Wykończenie: mat, półmat</t>
  </si>
  <si>
    <r>
      <t xml:space="preserve">Pigmenty z podstawowej palety ASDecorative COLORANTE STANDART                                                                                                           Podstawowe dozowanie dla mikrocementów ASDecorative w proszku: 50 ml na 1 kg proszku                                                         Podstawowe dozowanie dla mikrocementów ASDecorative FAST: 5 ml na 1 kg proszku                                                                 </t>
    </r>
    <r>
      <rPr>
        <b/>
        <sz val="8"/>
        <color rgb="FFC00000"/>
        <rFont val="Czcionka tekstu podstawowego"/>
        <charset val="238"/>
      </rPr>
      <t>Ilość potrzebnego pigmentu kalkulator oblicza automatycznie.</t>
    </r>
  </si>
  <si>
    <t>Uniwersalny produkt do gruntowania podłoża, koncentrat do rozcieńczenia z wodą 1:1 Aplikować 1 warstwę, podłoża bardzo chłonne 2 warstwy</t>
  </si>
  <si>
    <t>Aplikować na gotową powierzchnię suchego mikrocementu przy użyciu lekko zwilżonej gąbki, nie powodując zastoin i zacieków. Wcierać ruchami okrężnymi w powierzchnię mikrocementu.                                                                                                                                                                     Aplikacja 1-3 warstw w zależności od chłonności powierzchni mikrocementu oraz oczekiwanego efektu.</t>
  </si>
  <si>
    <t>Można rozcieńczać z wodą w zależności od potrzeb, aplikować wielokrotnie do uzyskania odpowiedniego efektu</t>
  </si>
  <si>
    <t>ilość warstw produktu</t>
  </si>
  <si>
    <r>
      <rPr>
        <b/>
        <i/>
        <sz val="10"/>
        <color theme="3"/>
        <rFont val="Calibri"/>
        <family val="2"/>
        <charset val="238"/>
        <scheme val="minor"/>
      </rPr>
      <t xml:space="preserve">Do edytowania kolumny </t>
    </r>
    <r>
      <rPr>
        <b/>
        <i/>
        <sz val="10"/>
        <color rgb="FFC00000"/>
        <rFont val="Calibri"/>
        <family val="2"/>
        <charset val="238"/>
        <scheme val="minor"/>
      </rPr>
      <t xml:space="preserve">F </t>
    </r>
    <r>
      <rPr>
        <b/>
        <i/>
        <sz val="10"/>
        <color theme="3"/>
        <rFont val="Calibri"/>
        <family val="2"/>
        <charset val="238"/>
        <scheme val="minor"/>
      </rPr>
      <t xml:space="preserve">oraz </t>
    </r>
    <r>
      <rPr>
        <b/>
        <i/>
        <sz val="10"/>
        <color rgb="FFC00000"/>
        <rFont val="Calibri"/>
        <family val="2"/>
        <charset val="238"/>
        <scheme val="minor"/>
      </rPr>
      <t>I</t>
    </r>
    <r>
      <rPr>
        <b/>
        <i/>
        <sz val="10"/>
        <color theme="3"/>
        <rFont val="Calibri"/>
        <family val="2"/>
        <charset val="238"/>
        <scheme val="minor"/>
      </rPr>
      <t>.</t>
    </r>
    <r>
      <rPr>
        <i/>
        <sz val="8"/>
        <color theme="3"/>
        <rFont val="Calibri"/>
        <family val="2"/>
        <charset val="238"/>
        <scheme val="minor"/>
      </rPr>
      <t xml:space="preserve"> </t>
    </r>
    <r>
      <rPr>
        <i/>
        <sz val="9"/>
        <color theme="3"/>
        <rFont val="Calibri"/>
        <family val="2"/>
        <charset val="238"/>
        <scheme val="minor"/>
      </rPr>
      <t xml:space="preserve">Kalkulator służy do obliczenia ilości potrzebnych materiałów w stosunku do planowanej powierzchni oraz szacunkowych kosztów w oparciu o ceny produktów w  dużych opakowaniach.    </t>
    </r>
    <r>
      <rPr>
        <i/>
        <sz val="8"/>
        <color theme="3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Istnieje możliwość różnej konfiguracji warstw systemu ale zawsze ostateczny wybór powinien zostać dokonany w oparciu o wiedzę i doświadczenie wykonawcy oraz z uwzględnieniem jakości i rodzaju podłoża oraz sposobu użytkowania i planowanych obciążeń wykonanej powierzchni a także oczekiwanego efektu końcowego. Zaleca się wykonanie aplikacji próbnej w celu oceny efektu końcowego i wprowadzeniu ewentualnych korekt w technice aplikacji bądź układu warstw. Intensywność kolorów można modyfikować : dowolnie rozjaśniając poprzez zmniejszenie ilości dodawanego  pigmentu lub przyciemnić zwiększając dawkę pigmentu maksymalnie x2 - do  100 ml na 1kg dla mikrocementów proszkowych lub do 15 ml dla mikrocementów typu FAST.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C00000"/>
        <rFont val="Calibri"/>
        <family val="2"/>
        <charset val="238"/>
        <scheme val="minor"/>
      </rPr>
      <t>*</t>
    </r>
    <r>
      <rPr>
        <i/>
        <sz val="10"/>
        <color theme="3"/>
        <rFont val="Calibri"/>
        <family val="2"/>
        <charset val="238"/>
        <scheme val="minor"/>
      </rPr>
      <t xml:space="preserve">Podane w tabeli średnie zużycia mogą różnić się od uzyskanych w zależności od sposobu i techniki nakładania, grubości warstwy a także rodzaju podłoża.    </t>
    </r>
    <r>
      <rPr>
        <i/>
        <sz val="9"/>
        <color theme="3"/>
        <rFont val="Calibri"/>
        <family val="2"/>
        <charset val="238"/>
        <scheme val="minor"/>
      </rPr>
      <t xml:space="preserve"> </t>
    </r>
    <r>
      <rPr>
        <i/>
        <sz val="8"/>
        <color theme="3"/>
        <rFont val="Calibri"/>
        <family val="2"/>
        <charset val="238"/>
        <scheme val="minor"/>
      </rPr>
      <t xml:space="preserve">         </t>
    </r>
  </si>
  <si>
    <t xml:space="preserve">Szacunkowa suma kosztów netto wszystkich materiałów potrzebnych na 1m2       </t>
  </si>
  <si>
    <t>Przybliżona łączna wartość brutto</t>
  </si>
  <si>
    <r>
      <rPr>
        <b/>
        <sz val="9"/>
        <color theme="1"/>
        <rFont val="Czcionka tekstu podstawowego"/>
        <charset val="238"/>
      </rPr>
      <t>KLIENT: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8" tint="-0.249977111117893"/>
        <rFont val="Czcionka tekstu podstawowego"/>
        <charset val="238"/>
      </rPr>
      <t xml:space="preserve"> … </t>
    </r>
    <r>
      <rPr>
        <b/>
        <sz val="11"/>
        <color theme="8" tint="-0.499984740745262"/>
        <rFont val="Czcionka tekstu podstawowego"/>
        <charset val="238"/>
      </rPr>
      <t xml:space="preserve"> </t>
    </r>
    <r>
      <rPr>
        <b/>
        <sz val="9"/>
        <color theme="8" tint="-0.499984740745262"/>
        <rFont val="Czcionka tekstu podstawowego"/>
        <charset val="238"/>
      </rPr>
      <t>Rodzaj powierzchni:</t>
    </r>
    <r>
      <rPr>
        <b/>
        <sz val="12"/>
        <color theme="8" tint="-0.499984740745262"/>
        <rFont val="Czcionka tekstu podstawowego"/>
        <charset val="238"/>
      </rPr>
      <t xml:space="preserve"> </t>
    </r>
    <r>
      <rPr>
        <sz val="9"/>
        <color rgb="FFC00000"/>
        <rFont val="Czcionka tekstu podstawowego"/>
        <charset val="238"/>
      </rPr>
      <t xml:space="preserve"> Np. Okładzina meblowa</t>
    </r>
    <r>
      <rPr>
        <sz val="11"/>
        <color rgb="FFC00000"/>
        <rFont val="Czcionka tekstu podstawowego"/>
        <charset val="238"/>
      </rPr>
      <t xml:space="preserve">   </t>
    </r>
    <r>
      <rPr>
        <sz val="9"/>
        <color rgb="FF0070C0"/>
        <rFont val="Czcionka tekstu podstawowego"/>
        <charset val="238"/>
      </rPr>
      <t xml:space="preserve">układ warstw: </t>
    </r>
    <r>
      <rPr>
        <b/>
        <sz val="9"/>
        <color rgb="FF0070C0"/>
        <rFont val="Czcionka tekstu podstawowego"/>
        <charset val="238"/>
      </rPr>
      <t>(1x Primer C,  ……...)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</si>
</sst>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0.00&quot;kg&quot;"/>
    <numFmt numFmtId="165" formatCode="0.000&quot;kg&quot;"/>
    <numFmt numFmtId="166" formatCode="0.00&quot;l&quot;"/>
  </numFmts>
  <fonts count="6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.5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7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2"/>
      <color theme="3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8"/>
      <color rgb="FF0070C0"/>
      <name val="Czcionka tekstu podstawowego"/>
      <charset val="238"/>
    </font>
    <font>
      <b/>
      <sz val="9"/>
      <color rgb="FF0070C0"/>
      <name val="Czcionka tekstu podstawowego"/>
      <charset val="238"/>
    </font>
    <font>
      <b/>
      <sz val="10"/>
      <color rgb="FF0070C0"/>
      <name val="Czcionka tekstu podstawowego"/>
      <charset val="238"/>
    </font>
    <font>
      <b/>
      <sz val="11"/>
      <color theme="8" tint="-0.499984740745262"/>
      <name val="Czcionka tekstu podstawowego"/>
      <charset val="238"/>
    </font>
    <font>
      <b/>
      <sz val="12"/>
      <color rgb="FFC00000"/>
      <name val="Tempus Sans ITC"/>
      <family val="5"/>
    </font>
    <font>
      <b/>
      <sz val="12"/>
      <color theme="1"/>
      <name val="Tempus Sans ITC"/>
      <family val="5"/>
    </font>
    <font>
      <b/>
      <sz val="12"/>
      <color rgb="FFC00000"/>
      <name val="Czcionka tekstu podstawowego"/>
      <charset val="238"/>
    </font>
    <font>
      <b/>
      <sz val="7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8"/>
      <color rgb="FFC00000"/>
      <name val="Czcionka tekstu podstawowego"/>
      <charset val="238"/>
    </font>
    <font>
      <b/>
      <sz val="8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6"/>
      <color rgb="FF0070C0"/>
      <name val="Czcionka tekstu podstawowego"/>
      <charset val="238"/>
    </font>
    <font>
      <b/>
      <sz val="7"/>
      <color rgb="FF0070C0"/>
      <name val="Czcionka tekstu podstawowego"/>
      <charset val="238"/>
    </font>
    <font>
      <b/>
      <sz val="7.5"/>
      <color rgb="FF0070C0"/>
      <name val="Czcionka tekstu podstawowego"/>
      <charset val="238"/>
    </font>
    <font>
      <sz val="6.5"/>
      <color theme="1"/>
      <name val="Calibri"/>
      <family val="2"/>
      <charset val="238"/>
      <scheme val="minor"/>
    </font>
    <font>
      <b/>
      <sz val="16"/>
      <color rgb="FF7D7547"/>
      <name val="Calibri"/>
      <family val="2"/>
      <charset val="238"/>
      <scheme val="minor"/>
    </font>
    <font>
      <i/>
      <sz val="8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i/>
      <sz val="9"/>
      <color theme="3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6"/>
      <color theme="3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8" tint="-0.249977111117893"/>
      <name val="Czcionka tekstu podstawowego"/>
      <charset val="238"/>
    </font>
    <font>
      <b/>
      <sz val="12"/>
      <color theme="8" tint="-0.499984740745262"/>
      <name val="Czcionka tekstu podstawowego"/>
      <charset val="238"/>
    </font>
    <font>
      <b/>
      <sz val="10"/>
      <color theme="0"/>
      <name val="Calibri"/>
      <family val="2"/>
      <charset val="238"/>
      <scheme val="minor"/>
    </font>
    <font>
      <b/>
      <sz val="9"/>
      <color theme="8" tint="-0.499984740745262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rgb="FFC00000"/>
      <name val="Czcionka tekstu podstawowego"/>
      <charset val="238"/>
    </font>
    <font>
      <sz val="9"/>
      <color rgb="FF0070C0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67FF0"/>
        <bgColor indexed="64"/>
      </patternFill>
    </fill>
    <fill>
      <patternFill patternType="solid">
        <fgColor rgb="FFDBF0F9"/>
        <bgColor indexed="64"/>
      </patternFill>
    </fill>
    <fill>
      <patternFill patternType="solid">
        <fgColor rgb="FF9CD5EE"/>
        <bgColor indexed="64"/>
      </patternFill>
    </fill>
    <fill>
      <patternFill patternType="solid">
        <fgColor rgb="FFB1D7F9"/>
        <bgColor indexed="64"/>
      </patternFill>
    </fill>
    <fill>
      <patternFill patternType="solid">
        <fgColor rgb="FFCFECCC"/>
        <bgColor indexed="64"/>
      </patternFill>
    </fill>
    <fill>
      <patternFill patternType="solid">
        <fgColor rgb="FFEAF7E9"/>
        <bgColor indexed="64"/>
      </patternFill>
    </fill>
    <fill>
      <patternFill patternType="solid">
        <fgColor rgb="FFDBD7BF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3F1E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164" fontId="12" fillId="2" borderId="14" xfId="0" applyNumberFormat="1" applyFont="1" applyFill="1" applyBorder="1" applyAlignment="1">
      <alignment horizontal="center" vertical="center"/>
    </xf>
    <xf numFmtId="166" fontId="12" fillId="2" borderId="14" xfId="0" applyNumberFormat="1" applyFont="1" applyFill="1" applyBorder="1" applyAlignment="1">
      <alignment horizontal="center" vertical="center"/>
    </xf>
    <xf numFmtId="0" fontId="0" fillId="0" borderId="0" xfId="0"/>
    <xf numFmtId="44" fontId="3" fillId="2" borderId="1" xfId="1" applyFont="1" applyFill="1" applyBorder="1" applyAlignment="1" applyProtection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44" fontId="3" fillId="2" borderId="1" xfId="1" applyFont="1" applyFill="1" applyBorder="1" applyProtection="1"/>
    <xf numFmtId="165" fontId="3" fillId="2" borderId="12" xfId="0" applyNumberFormat="1" applyFont="1" applyFill="1" applyBorder="1" applyAlignment="1" applyProtection="1">
      <alignment horizontal="center"/>
    </xf>
    <xf numFmtId="164" fontId="9" fillId="2" borderId="12" xfId="0" applyNumberFormat="1" applyFont="1" applyFill="1" applyBorder="1" applyAlignment="1" applyProtection="1">
      <alignment horizontal="center" vertical="top" wrapText="1"/>
    </xf>
    <xf numFmtId="0" fontId="4" fillId="2" borderId="14" xfId="1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 applyProtection="1">
      <alignment horizontal="center" vertical="center" wrapText="1"/>
    </xf>
    <xf numFmtId="44" fontId="10" fillId="2" borderId="12" xfId="1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horizontal="center" vertical="center"/>
    </xf>
    <xf numFmtId="44" fontId="7" fillId="3" borderId="11" xfId="1" applyFont="1" applyFill="1" applyBorder="1" applyAlignment="1">
      <alignment horizontal="right" vertical="center"/>
    </xf>
    <xf numFmtId="44" fontId="8" fillId="3" borderId="11" xfId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right" vertical="center"/>
    </xf>
    <xf numFmtId="44" fontId="7" fillId="5" borderId="1" xfId="1" applyFont="1" applyFill="1" applyBorder="1" applyAlignment="1">
      <alignment horizontal="right" vertical="center"/>
    </xf>
    <xf numFmtId="44" fontId="8" fillId="5" borderId="1" xfId="1" applyFont="1" applyFill="1" applyBorder="1" applyAlignment="1">
      <alignment horizontal="right" vertical="center"/>
    </xf>
    <xf numFmtId="44" fontId="7" fillId="2" borderId="2" xfId="1" applyFont="1" applyFill="1" applyBorder="1" applyAlignment="1">
      <alignment horizontal="right" vertical="center"/>
    </xf>
    <xf numFmtId="44" fontId="8" fillId="2" borderId="2" xfId="1" applyFont="1" applyFill="1" applyBorder="1" applyAlignment="1">
      <alignment horizontal="right" vertical="center"/>
    </xf>
    <xf numFmtId="44" fontId="7" fillId="4" borderId="1" xfId="1" applyFont="1" applyFill="1" applyBorder="1" applyAlignment="1">
      <alignment horizontal="right" vertical="center"/>
    </xf>
    <xf numFmtId="44" fontId="8" fillId="4" borderId="1" xfId="1" applyFont="1" applyFill="1" applyBorder="1" applyAlignment="1">
      <alignment horizontal="right" vertical="center"/>
    </xf>
    <xf numFmtId="0" fontId="0" fillId="0" borderId="27" xfId="0" applyBorder="1"/>
    <xf numFmtId="0" fontId="6" fillId="2" borderId="27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/>
    <xf numFmtId="0" fontId="2" fillId="2" borderId="11" xfId="0" applyFont="1" applyFill="1" applyBorder="1"/>
    <xf numFmtId="0" fontId="23" fillId="2" borderId="1" xfId="0" applyFont="1" applyFill="1" applyBorder="1" applyAlignment="1" applyProtection="1">
      <alignment horizontal="left" vertical="center" wrapText="1"/>
    </xf>
    <xf numFmtId="0" fontId="38" fillId="2" borderId="27" xfId="0" applyFont="1" applyFill="1" applyBorder="1" applyAlignment="1" applyProtection="1">
      <alignment horizontal="center" vertical="center" wrapText="1"/>
    </xf>
    <xf numFmtId="0" fontId="35" fillId="2" borderId="27" xfId="0" applyFont="1" applyFill="1" applyBorder="1" applyAlignment="1" applyProtection="1">
      <alignment horizontal="center" vertical="center" wrapText="1"/>
    </xf>
    <xf numFmtId="44" fontId="3" fillId="7" borderId="1" xfId="1" applyFont="1" applyFill="1" applyBorder="1" applyAlignment="1" applyProtection="1">
      <alignment horizontal="center" vertical="center"/>
    </xf>
    <xf numFmtId="0" fontId="20" fillId="7" borderId="14" xfId="0" applyFont="1" applyFill="1" applyBorder="1" applyAlignment="1" applyProtection="1">
      <alignment horizontal="left" vertical="center"/>
    </xf>
    <xf numFmtId="165" fontId="3" fillId="7" borderId="12" xfId="0" applyNumberFormat="1" applyFont="1" applyFill="1" applyBorder="1" applyAlignment="1" applyProtection="1">
      <alignment horizontal="center" vertical="center"/>
    </xf>
    <xf numFmtId="164" fontId="4" fillId="7" borderId="14" xfId="0" applyNumberFormat="1" applyFont="1" applyFill="1" applyBorder="1" applyAlignment="1">
      <alignment horizontal="center" vertical="center"/>
    </xf>
    <xf numFmtId="44" fontId="10" fillId="7" borderId="12" xfId="1" applyFont="1" applyFill="1" applyBorder="1" applyAlignment="1">
      <alignment vertical="center"/>
    </xf>
    <xf numFmtId="164" fontId="12" fillId="7" borderId="14" xfId="0" applyNumberFormat="1" applyFont="1" applyFill="1" applyBorder="1" applyAlignment="1">
      <alignment horizontal="center" vertical="center"/>
    </xf>
    <xf numFmtId="0" fontId="21" fillId="8" borderId="23" xfId="0" applyFont="1" applyFill="1" applyBorder="1" applyAlignment="1" applyProtection="1">
      <alignment vertical="center" wrapText="1"/>
    </xf>
    <xf numFmtId="0" fontId="20" fillId="11" borderId="1" xfId="0" applyFont="1" applyFill="1" applyBorder="1" applyAlignment="1" applyProtection="1">
      <alignment horizontal="left" vertical="center"/>
    </xf>
    <xf numFmtId="44" fontId="3" fillId="11" borderId="1" xfId="1" applyFont="1" applyFill="1" applyBorder="1" applyAlignment="1" applyProtection="1">
      <alignment horizontal="center" vertical="center"/>
    </xf>
    <xf numFmtId="165" fontId="3" fillId="11" borderId="12" xfId="0" applyNumberFormat="1" applyFont="1" applyFill="1" applyBorder="1" applyAlignment="1" applyProtection="1">
      <alignment horizontal="center" vertical="center"/>
    </xf>
    <xf numFmtId="164" fontId="4" fillId="11" borderId="14" xfId="0" applyNumberFormat="1" applyFont="1" applyFill="1" applyBorder="1" applyAlignment="1">
      <alignment horizontal="center" vertical="center"/>
    </xf>
    <xf numFmtId="44" fontId="10" fillId="11" borderId="12" xfId="1" applyFont="1" applyFill="1" applyBorder="1" applyAlignment="1">
      <alignment vertical="center"/>
    </xf>
    <xf numFmtId="164" fontId="12" fillId="11" borderId="14" xfId="0" applyNumberFormat="1" applyFont="1" applyFill="1" applyBorder="1" applyAlignment="1">
      <alignment horizontal="center" vertical="center"/>
    </xf>
    <xf numFmtId="0" fontId="21" fillId="12" borderId="10" xfId="0" applyFont="1" applyFill="1" applyBorder="1" applyAlignment="1" applyProtection="1">
      <alignment horizontal="left" vertical="center" wrapText="1"/>
    </xf>
    <xf numFmtId="0" fontId="20" fillId="13" borderId="11" xfId="0" applyFont="1" applyFill="1" applyBorder="1" applyAlignment="1" applyProtection="1">
      <alignment horizontal="left" vertical="center"/>
    </xf>
    <xf numFmtId="44" fontId="3" fillId="13" borderId="11" xfId="1" applyFont="1" applyFill="1" applyBorder="1" applyAlignment="1" applyProtection="1">
      <alignment horizontal="center" vertical="center"/>
    </xf>
    <xf numFmtId="165" fontId="3" fillId="13" borderId="8" xfId="0" applyNumberFormat="1" applyFont="1" applyFill="1" applyBorder="1" applyAlignment="1" applyProtection="1">
      <alignment horizontal="center" vertical="center"/>
    </xf>
    <xf numFmtId="164" fontId="4" fillId="13" borderId="10" xfId="0" applyNumberFormat="1" applyFont="1" applyFill="1" applyBorder="1" applyAlignment="1">
      <alignment horizontal="center" vertical="center"/>
    </xf>
    <xf numFmtId="44" fontId="10" fillId="13" borderId="8" xfId="1" applyFont="1" applyFill="1" applyBorder="1" applyAlignment="1">
      <alignment vertical="center"/>
    </xf>
    <xf numFmtId="164" fontId="12" fillId="13" borderId="10" xfId="0" applyNumberFormat="1" applyFont="1" applyFill="1" applyBorder="1" applyAlignment="1">
      <alignment horizontal="center" vertical="center"/>
    </xf>
    <xf numFmtId="0" fontId="37" fillId="14" borderId="27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 wrapText="1"/>
    </xf>
    <xf numFmtId="0" fontId="20" fillId="15" borderId="2" xfId="0" applyFont="1" applyFill="1" applyBorder="1" applyAlignment="1" applyProtection="1">
      <alignment horizontal="left" vertical="center"/>
    </xf>
    <xf numFmtId="0" fontId="20" fillId="15" borderId="1" xfId="0" applyFont="1" applyFill="1" applyBorder="1" applyAlignment="1" applyProtection="1">
      <alignment horizontal="left" vertical="center"/>
    </xf>
    <xf numFmtId="44" fontId="3" fillId="15" borderId="2" xfId="1" applyFont="1" applyFill="1" applyBorder="1" applyAlignment="1" applyProtection="1">
      <alignment horizontal="center" vertical="center"/>
    </xf>
    <xf numFmtId="44" fontId="3" fillId="15" borderId="1" xfId="1" applyFont="1" applyFill="1" applyBorder="1" applyAlignment="1" applyProtection="1">
      <alignment horizontal="center" vertical="center"/>
    </xf>
    <xf numFmtId="165" fontId="3" fillId="15" borderId="3" xfId="0" applyNumberFormat="1" applyFont="1" applyFill="1" applyBorder="1" applyAlignment="1" applyProtection="1">
      <alignment horizontal="center" vertical="center"/>
    </xf>
    <xf numFmtId="165" fontId="3" fillId="15" borderId="12" xfId="0" applyNumberFormat="1" applyFont="1" applyFill="1" applyBorder="1" applyAlignment="1" applyProtection="1">
      <alignment horizontal="center" vertical="center"/>
    </xf>
    <xf numFmtId="164" fontId="4" fillId="15" borderId="5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  <xf numFmtId="44" fontId="10" fillId="15" borderId="3" xfId="1" applyFont="1" applyFill="1" applyBorder="1" applyAlignment="1">
      <alignment vertical="center"/>
    </xf>
    <xf numFmtId="44" fontId="10" fillId="15" borderId="12" xfId="1" applyFont="1" applyFill="1" applyBorder="1" applyAlignment="1">
      <alignment vertical="center"/>
    </xf>
    <xf numFmtId="164" fontId="12" fillId="15" borderId="5" xfId="0" applyNumberFormat="1" applyFont="1" applyFill="1" applyBorder="1" applyAlignment="1">
      <alignment horizontal="center" vertical="center"/>
    </xf>
    <xf numFmtId="0" fontId="51" fillId="9" borderId="19" xfId="0" applyFont="1" applyFill="1" applyBorder="1" applyAlignment="1" applyProtection="1">
      <alignment horizontal="center" vertical="center"/>
      <protection locked="0"/>
    </xf>
    <xf numFmtId="0" fontId="51" fillId="9" borderId="20" xfId="0" applyFont="1" applyFill="1" applyBorder="1" applyAlignment="1" applyProtection="1">
      <alignment horizontal="center" vertical="center"/>
      <protection locked="0"/>
    </xf>
    <xf numFmtId="44" fontId="52" fillId="2" borderId="1" xfId="1" applyFont="1" applyFill="1" applyBorder="1" applyAlignment="1">
      <alignment vertical="center"/>
    </xf>
    <xf numFmtId="0" fontId="51" fillId="9" borderId="41" xfId="0" applyFont="1" applyFill="1" applyBorder="1" applyAlignment="1" applyProtection="1">
      <alignment horizontal="center" vertical="center"/>
      <protection locked="0"/>
    </xf>
    <xf numFmtId="44" fontId="25" fillId="2" borderId="14" xfId="0" applyNumberFormat="1" applyFont="1" applyFill="1" applyBorder="1" applyAlignment="1">
      <alignment horizontal="left" vertical="top"/>
    </xf>
    <xf numFmtId="0" fontId="29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55" fillId="6" borderId="27" xfId="0" applyFont="1" applyFill="1" applyBorder="1" applyAlignment="1">
      <alignment horizontal="center" vertical="center" wrapText="1"/>
    </xf>
    <xf numFmtId="0" fontId="55" fillId="6" borderId="28" xfId="0" applyFont="1" applyFill="1" applyBorder="1" applyAlignment="1">
      <alignment horizontal="center" vertical="center" wrapText="1"/>
    </xf>
    <xf numFmtId="0" fontId="13" fillId="0" borderId="30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 wrapText="1"/>
    </xf>
    <xf numFmtId="0" fontId="28" fillId="0" borderId="25" xfId="0" applyFont="1" applyBorder="1" applyAlignment="1">
      <alignment horizontal="center" vertical="center" textRotation="90" wrapText="1"/>
    </xf>
    <xf numFmtId="0" fontId="21" fillId="10" borderId="5" xfId="0" applyFont="1" applyFill="1" applyBorder="1" applyAlignment="1" applyProtection="1">
      <alignment horizontal="left" vertical="center" wrapText="1"/>
    </xf>
    <xf numFmtId="0" fontId="21" fillId="10" borderId="7" xfId="0" applyFont="1" applyFill="1" applyBorder="1" applyAlignment="1" applyProtection="1">
      <alignment horizontal="left" vertical="center" wrapText="1"/>
    </xf>
    <xf numFmtId="0" fontId="22" fillId="13" borderId="38" xfId="0" applyFont="1" applyFill="1" applyBorder="1" applyAlignment="1">
      <alignment horizontal="left" vertical="center" wrapText="1"/>
    </xf>
    <xf numFmtId="0" fontId="22" fillId="13" borderId="39" xfId="0" applyFont="1" applyFill="1" applyBorder="1" applyAlignment="1">
      <alignment horizontal="left" vertical="center" wrapText="1"/>
    </xf>
    <xf numFmtId="0" fontId="22" fillId="13" borderId="4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left" vertical="top" wrapText="1"/>
    </xf>
    <xf numFmtId="0" fontId="21" fillId="11" borderId="12" xfId="0" applyFont="1" applyFill="1" applyBorder="1" applyAlignment="1">
      <alignment horizontal="left"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27" fillId="2" borderId="8" xfId="0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right" vertical="center"/>
    </xf>
    <xf numFmtId="0" fontId="4" fillId="16" borderId="1" xfId="0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51" fillId="9" borderId="21" xfId="0" applyFont="1" applyFill="1" applyBorder="1" applyAlignment="1" applyProtection="1">
      <alignment horizontal="center" vertical="center"/>
      <protection locked="0"/>
    </xf>
    <xf numFmtId="0" fontId="51" fillId="9" borderId="18" xfId="0" applyFont="1" applyFill="1" applyBorder="1" applyAlignment="1" applyProtection="1">
      <alignment horizontal="center" vertical="center"/>
      <protection locked="0"/>
    </xf>
    <xf numFmtId="0" fontId="21" fillId="15" borderId="3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21" fillId="15" borderId="5" xfId="0" applyFont="1" applyFill="1" applyBorder="1" applyAlignment="1">
      <alignment horizontal="left" vertical="center" wrapText="1"/>
    </xf>
    <xf numFmtId="0" fontId="21" fillId="15" borderId="8" xfId="0" applyFont="1" applyFill="1" applyBorder="1" applyAlignment="1">
      <alignment horizontal="left" vertical="center" wrapText="1"/>
    </xf>
    <xf numFmtId="0" fontId="21" fillId="15" borderId="9" xfId="0" applyFont="1" applyFill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 textRotation="90" wrapText="1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0" fillId="9" borderId="17" xfId="0" applyFont="1" applyFill="1" applyBorder="1" applyAlignment="1" applyProtection="1">
      <alignment horizontal="center" vertical="center"/>
      <protection locked="0"/>
    </xf>
    <xf numFmtId="0" fontId="50" fillId="9" borderId="18" xfId="0" applyFont="1" applyFill="1" applyBorder="1" applyAlignment="1" applyProtection="1">
      <alignment horizontal="center" vertical="center"/>
      <protection locked="0"/>
    </xf>
    <xf numFmtId="0" fontId="50" fillId="9" borderId="27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44" fontId="26" fillId="2" borderId="12" xfId="0" applyNumberFormat="1" applyFont="1" applyFill="1" applyBorder="1" applyAlignment="1">
      <alignment horizontal="right" vertical="top"/>
    </xf>
    <xf numFmtId="44" fontId="0" fillId="2" borderId="13" xfId="0" applyNumberFormat="1" applyFill="1" applyBorder="1" applyAlignment="1">
      <alignment horizontal="right" vertical="top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3F1E9"/>
      <color rgb="FFF0EEE4"/>
      <color rgb="FFFFFBF7"/>
      <color rgb="FF7D7547"/>
      <color rgb="FFFFFF93"/>
      <color rgb="FFDBD7BF"/>
      <color rgb="FFD0CBAC"/>
      <color rgb="FFEAF7E9"/>
      <color rgb="FFCFECCC"/>
      <color rgb="FFB1D7F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4729</xdr:colOff>
      <xdr:row>1</xdr:row>
      <xdr:rowOff>22860</xdr:rowOff>
    </xdr:from>
    <xdr:to>
      <xdr:col>2</xdr:col>
      <xdr:colOff>158115</xdr:colOff>
      <xdr:row>3</xdr:row>
      <xdr:rowOff>128112</xdr:rowOff>
    </xdr:to>
    <xdr:pic>
      <xdr:nvPicPr>
        <xdr:cNvPr id="1229" name="Obraz 2" descr="ASDecorative-r H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9" y="41910"/>
          <a:ext cx="1966946" cy="448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>
      <selection activeCell="R11" sqref="R11"/>
    </sheetView>
  </sheetViews>
  <sheetFormatPr defaultRowHeight="13.8"/>
  <cols>
    <col min="1" max="1" width="8.796875" style="4" customWidth="1"/>
    <col min="2" max="2" width="15.09765625" customWidth="1"/>
    <col min="3" max="3" width="11.8984375" customWidth="1"/>
    <col min="4" max="4" width="7.296875" hidden="1" customWidth="1"/>
    <col min="5" max="5" width="7.796875" customWidth="1"/>
    <col min="6" max="6" width="8.296875" customWidth="1"/>
    <col min="7" max="7" width="5.796875" hidden="1" customWidth="1"/>
    <col min="8" max="8" width="10.09765625" customWidth="1"/>
    <col min="9" max="9" width="4.59765625" customWidth="1"/>
    <col min="10" max="10" width="8" customWidth="1"/>
    <col min="11" max="11" width="8.5" hidden="1" customWidth="1"/>
    <col min="12" max="12" width="8.69921875" hidden="1" customWidth="1"/>
    <col min="14" max="14" width="43.59765625" customWidth="1"/>
    <col min="15" max="15" width="14.69921875" customWidth="1"/>
  </cols>
  <sheetData>
    <row r="1" spans="1:15" ht="1.2" customHeight="1" thickBot="1"/>
    <row r="2" spans="1:15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12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1:15" ht="28.8" customHeight="1" thickBot="1">
      <c r="A5" s="84" t="s">
        <v>64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1:15" ht="42" thickBot="1">
      <c r="A6" s="25"/>
      <c r="B6" s="37" t="s">
        <v>19</v>
      </c>
      <c r="C6" s="36" t="s">
        <v>20</v>
      </c>
      <c r="D6" s="63" t="s">
        <v>3</v>
      </c>
      <c r="E6" s="26" t="s">
        <v>4</v>
      </c>
      <c r="F6" s="82" t="s">
        <v>60</v>
      </c>
      <c r="G6" s="62" t="s">
        <v>2</v>
      </c>
      <c r="H6" s="61" t="s">
        <v>8</v>
      </c>
      <c r="I6" s="83" t="s">
        <v>0</v>
      </c>
      <c r="J6" s="58" t="s">
        <v>1</v>
      </c>
      <c r="K6" s="27" t="s">
        <v>6</v>
      </c>
      <c r="L6" s="27" t="s">
        <v>7</v>
      </c>
      <c r="M6" s="96" t="s">
        <v>13</v>
      </c>
      <c r="N6" s="96"/>
      <c r="O6" s="97"/>
    </row>
    <row r="7" spans="1:15" ht="18.600000000000001" customHeight="1">
      <c r="A7" s="80" t="s">
        <v>22</v>
      </c>
      <c r="B7" s="51" t="s">
        <v>11</v>
      </c>
      <c r="C7" s="52" t="s">
        <v>31</v>
      </c>
      <c r="D7" s="53">
        <v>32.799999999999997</v>
      </c>
      <c r="E7" s="54">
        <v>0.04</v>
      </c>
      <c r="F7" s="75">
        <v>1</v>
      </c>
      <c r="G7" s="55">
        <f>E7*F7</f>
        <v>0.04</v>
      </c>
      <c r="H7" s="56">
        <f t="shared" ref="H7:H12" si="0">G7*D7</f>
        <v>1.3119999999999998</v>
      </c>
      <c r="I7" s="151">
        <v>1</v>
      </c>
      <c r="J7" s="57">
        <f t="shared" ref="J7:J15" si="1">G7*I$7</f>
        <v>0.04</v>
      </c>
      <c r="K7" s="15">
        <f t="shared" ref="K7:K23" si="2">H7*I$7</f>
        <v>1.3119999999999998</v>
      </c>
      <c r="L7" s="16">
        <f t="shared" ref="L7:L12" si="3">K7+(0.23*K7)</f>
        <v>1.6137599999999999</v>
      </c>
      <c r="M7" s="104" t="s">
        <v>57</v>
      </c>
      <c r="N7" s="105"/>
      <c r="O7" s="106"/>
    </row>
    <row r="8" spans="1:15" ht="22.8" customHeight="1">
      <c r="A8" s="59" t="s">
        <v>23</v>
      </c>
      <c r="B8" s="30" t="s">
        <v>29</v>
      </c>
      <c r="C8" s="29" t="s">
        <v>39</v>
      </c>
      <c r="D8" s="5">
        <v>15.55</v>
      </c>
      <c r="E8" s="6">
        <v>0.7</v>
      </c>
      <c r="F8" s="76"/>
      <c r="G8" s="7">
        <f t="shared" ref="G8:G15" si="4">E8*F8</f>
        <v>0</v>
      </c>
      <c r="H8" s="13">
        <f t="shared" si="0"/>
        <v>0</v>
      </c>
      <c r="I8" s="152"/>
      <c r="J8" s="2">
        <f t="shared" si="1"/>
        <v>0</v>
      </c>
      <c r="K8" s="17">
        <f t="shared" si="2"/>
        <v>0</v>
      </c>
      <c r="L8" s="18">
        <f t="shared" si="3"/>
        <v>0</v>
      </c>
      <c r="M8" s="107" t="s">
        <v>43</v>
      </c>
      <c r="N8" s="108"/>
      <c r="O8" s="109"/>
    </row>
    <row r="9" spans="1:15" ht="18.600000000000001" customHeight="1">
      <c r="A9" s="100" t="s">
        <v>21</v>
      </c>
      <c r="B9" s="102" t="s">
        <v>27</v>
      </c>
      <c r="C9" s="45" t="s">
        <v>40</v>
      </c>
      <c r="D9" s="46">
        <v>24.4</v>
      </c>
      <c r="E9" s="47">
        <v>0.39</v>
      </c>
      <c r="F9" s="76"/>
      <c r="G9" s="48">
        <f>E9*F9</f>
        <v>0</v>
      </c>
      <c r="H9" s="49">
        <f t="shared" si="0"/>
        <v>0</v>
      </c>
      <c r="I9" s="152"/>
      <c r="J9" s="50">
        <f>G9*I$7</f>
        <v>0</v>
      </c>
      <c r="K9" s="19">
        <f>H9*I$7</f>
        <v>0</v>
      </c>
      <c r="L9" s="20">
        <f t="shared" si="3"/>
        <v>0</v>
      </c>
      <c r="M9" s="116" t="s">
        <v>16</v>
      </c>
      <c r="N9" s="117"/>
      <c r="O9" s="118"/>
    </row>
    <row r="10" spans="1:15" ht="20.399999999999999" customHeight="1">
      <c r="A10" s="101"/>
      <c r="B10" s="103"/>
      <c r="C10" s="28" t="s">
        <v>32</v>
      </c>
      <c r="D10" s="8">
        <v>30.75</v>
      </c>
      <c r="E10" s="9">
        <v>0.45</v>
      </c>
      <c r="F10" s="76"/>
      <c r="G10" s="7">
        <f>E10*F10</f>
        <v>0</v>
      </c>
      <c r="H10" s="13">
        <f t="shared" si="0"/>
        <v>0</v>
      </c>
      <c r="I10" s="152"/>
      <c r="J10" s="2">
        <f>G10*I$7</f>
        <v>0</v>
      </c>
      <c r="K10" s="17">
        <f>H10*I$7</f>
        <v>0</v>
      </c>
      <c r="L10" s="18">
        <f t="shared" si="3"/>
        <v>0</v>
      </c>
      <c r="M10" s="119" t="s">
        <v>14</v>
      </c>
      <c r="N10" s="120"/>
      <c r="O10" s="121"/>
    </row>
    <row r="11" spans="1:15" ht="20.399999999999999" customHeight="1">
      <c r="A11" s="101"/>
      <c r="B11" s="103"/>
      <c r="C11" s="45" t="s">
        <v>33</v>
      </c>
      <c r="D11" s="46">
        <v>24.6</v>
      </c>
      <c r="E11" s="47">
        <v>0.28999999999999998</v>
      </c>
      <c r="F11" s="76"/>
      <c r="G11" s="48">
        <f>E11*F11</f>
        <v>0</v>
      </c>
      <c r="H11" s="49">
        <f t="shared" si="0"/>
        <v>0</v>
      </c>
      <c r="I11" s="152"/>
      <c r="J11" s="50">
        <f>G11*I$7</f>
        <v>0</v>
      </c>
      <c r="K11" s="19">
        <f>H11*I$7</f>
        <v>0</v>
      </c>
      <c r="L11" s="20">
        <f t="shared" si="3"/>
        <v>0</v>
      </c>
      <c r="M11" s="110" t="s">
        <v>18</v>
      </c>
      <c r="N11" s="111"/>
      <c r="O11" s="112"/>
    </row>
    <row r="12" spans="1:15" ht="20.399999999999999" customHeight="1">
      <c r="A12" s="101"/>
      <c r="B12" s="103"/>
      <c r="C12" s="28" t="s">
        <v>34</v>
      </c>
      <c r="D12" s="8">
        <v>41</v>
      </c>
      <c r="E12" s="9">
        <v>0.2</v>
      </c>
      <c r="F12" s="76"/>
      <c r="G12" s="7">
        <f>E12*F12</f>
        <v>0</v>
      </c>
      <c r="H12" s="13">
        <f t="shared" si="0"/>
        <v>0</v>
      </c>
      <c r="I12" s="152"/>
      <c r="J12" s="2">
        <f>G12*I$7</f>
        <v>0</v>
      </c>
      <c r="K12" s="17">
        <f>H12*I$7</f>
        <v>0</v>
      </c>
      <c r="L12" s="18">
        <f t="shared" si="3"/>
        <v>0</v>
      </c>
      <c r="M12" s="113" t="s">
        <v>15</v>
      </c>
      <c r="N12" s="114"/>
      <c r="O12" s="115"/>
    </row>
    <row r="13" spans="1:15" ht="25.2" customHeight="1">
      <c r="A13" s="101"/>
      <c r="B13" s="103"/>
      <c r="C13" s="45" t="s">
        <v>41</v>
      </c>
      <c r="D13" s="46">
        <v>24.1</v>
      </c>
      <c r="E13" s="47">
        <v>0.77</v>
      </c>
      <c r="F13" s="76"/>
      <c r="G13" s="48">
        <f t="shared" si="4"/>
        <v>0</v>
      </c>
      <c r="H13" s="49">
        <f t="shared" ref="H13:H16" si="5">G13*D13</f>
        <v>0</v>
      </c>
      <c r="I13" s="152"/>
      <c r="J13" s="50">
        <f t="shared" si="1"/>
        <v>0</v>
      </c>
      <c r="K13" s="19">
        <f t="shared" si="2"/>
        <v>0</v>
      </c>
      <c r="L13" s="20">
        <f t="shared" ref="L13:L16" si="6">K13+(0.23*K13)</f>
        <v>0</v>
      </c>
      <c r="M13" s="110" t="s">
        <v>17</v>
      </c>
      <c r="N13" s="111"/>
      <c r="O13" s="112"/>
    </row>
    <row r="14" spans="1:15" ht="31.8" customHeight="1">
      <c r="A14" s="60" t="s">
        <v>24</v>
      </c>
      <c r="B14" s="30" t="s">
        <v>12</v>
      </c>
      <c r="C14" s="29" t="s">
        <v>38</v>
      </c>
      <c r="D14" s="5">
        <v>43.4</v>
      </c>
      <c r="E14" s="6">
        <v>0.06</v>
      </c>
      <c r="F14" s="76"/>
      <c r="G14" s="7">
        <f t="shared" si="4"/>
        <v>0</v>
      </c>
      <c r="H14" s="13">
        <f t="shared" si="5"/>
        <v>0</v>
      </c>
      <c r="I14" s="152"/>
      <c r="J14" s="2">
        <f t="shared" si="1"/>
        <v>0</v>
      </c>
      <c r="K14" s="17">
        <f t="shared" si="2"/>
        <v>0</v>
      </c>
      <c r="L14" s="18">
        <f t="shared" si="6"/>
        <v>0</v>
      </c>
      <c r="M14" s="119" t="s">
        <v>58</v>
      </c>
      <c r="N14" s="120"/>
      <c r="O14" s="121"/>
    </row>
    <row r="15" spans="1:15" ht="33.6" customHeight="1">
      <c r="A15" s="81" t="s">
        <v>28</v>
      </c>
      <c r="B15" s="44" t="s">
        <v>45</v>
      </c>
      <c r="C15" s="39" t="s">
        <v>35</v>
      </c>
      <c r="D15" s="38">
        <v>185</v>
      </c>
      <c r="E15" s="40">
        <v>0.04</v>
      </c>
      <c r="F15" s="76"/>
      <c r="G15" s="41">
        <f t="shared" si="4"/>
        <v>0</v>
      </c>
      <c r="H15" s="42">
        <f t="shared" si="5"/>
        <v>0</v>
      </c>
      <c r="I15" s="152"/>
      <c r="J15" s="43">
        <f t="shared" si="1"/>
        <v>0</v>
      </c>
      <c r="K15" s="23">
        <f t="shared" si="2"/>
        <v>0</v>
      </c>
      <c r="L15" s="24">
        <f t="shared" si="6"/>
        <v>0</v>
      </c>
      <c r="M15" s="128" t="s">
        <v>55</v>
      </c>
      <c r="N15" s="129"/>
      <c r="O15" s="130"/>
    </row>
    <row r="16" spans="1:15" ht="19.8" customHeight="1">
      <c r="A16" s="98" t="s">
        <v>30</v>
      </c>
      <c r="B16" s="31" t="s">
        <v>10</v>
      </c>
      <c r="C16" s="29" t="s">
        <v>36</v>
      </c>
      <c r="D16" s="5">
        <v>50</v>
      </c>
      <c r="E16" s="10" t="s">
        <v>5</v>
      </c>
      <c r="F16" s="76"/>
      <c r="G16" s="11">
        <f>SUM(G11+G9+G13)/20</f>
        <v>0</v>
      </c>
      <c r="H16" s="13">
        <f t="shared" si="5"/>
        <v>0</v>
      </c>
      <c r="I16" s="152"/>
      <c r="J16" s="3">
        <f>SUM(J9+J11+J13)/20</f>
        <v>0</v>
      </c>
      <c r="K16" s="17">
        <f t="shared" si="2"/>
        <v>0</v>
      </c>
      <c r="L16" s="18">
        <f t="shared" si="6"/>
        <v>0</v>
      </c>
      <c r="M16" s="122" t="s">
        <v>56</v>
      </c>
      <c r="N16" s="123"/>
      <c r="O16" s="124"/>
    </row>
    <row r="17" spans="1:19" ht="19.8" customHeight="1">
      <c r="A17" s="99"/>
      <c r="B17" s="32" t="s">
        <v>9</v>
      </c>
      <c r="C17" s="29" t="s">
        <v>36</v>
      </c>
      <c r="D17" s="5">
        <v>50</v>
      </c>
      <c r="E17" s="12" t="s">
        <v>26</v>
      </c>
      <c r="F17" s="76"/>
      <c r="G17" s="11">
        <f>SUM(G12+G10)/200</f>
        <v>0</v>
      </c>
      <c r="H17" s="13">
        <f t="shared" ref="H17" si="7">G17*D17</f>
        <v>0</v>
      </c>
      <c r="I17" s="152"/>
      <c r="J17" s="3">
        <f>SUM(J10+J12)/200</f>
        <v>0</v>
      </c>
      <c r="K17" s="17">
        <f t="shared" si="2"/>
        <v>0</v>
      </c>
      <c r="L17" s="18">
        <f t="shared" ref="L17" si="8">K17+(0.23*K17)</f>
        <v>0</v>
      </c>
      <c r="M17" s="125"/>
      <c r="N17" s="126"/>
      <c r="O17" s="127"/>
    </row>
    <row r="18" spans="1:19" ht="20.399999999999999" customHeight="1">
      <c r="A18" s="136" t="s">
        <v>25</v>
      </c>
      <c r="B18" s="135" t="s">
        <v>42</v>
      </c>
      <c r="C18" s="64" t="s">
        <v>37</v>
      </c>
      <c r="D18" s="66">
        <v>6.2</v>
      </c>
      <c r="E18" s="68">
        <v>1</v>
      </c>
      <c r="F18" s="137"/>
      <c r="G18" s="70">
        <f>E18*F18</f>
        <v>0</v>
      </c>
      <c r="H18" s="72">
        <f t="shared" ref="H18:H23" si="9">D18*G18</f>
        <v>0</v>
      </c>
      <c r="I18" s="152"/>
      <c r="J18" s="74">
        <f>G18*I$7</f>
        <v>0</v>
      </c>
      <c r="K18" s="21">
        <f t="shared" si="2"/>
        <v>0</v>
      </c>
      <c r="L18" s="22">
        <f>K18+(0.23*K18)</f>
        <v>0</v>
      </c>
      <c r="M18" s="139" t="s">
        <v>44</v>
      </c>
      <c r="N18" s="140"/>
      <c r="O18" s="141"/>
      <c r="P18" s="1"/>
      <c r="S18" s="1"/>
    </row>
    <row r="19" spans="1:19" s="4" customFormat="1" ht="20.399999999999999" customHeight="1">
      <c r="A19" s="136"/>
      <c r="B19" s="135"/>
      <c r="C19" s="65" t="s">
        <v>46</v>
      </c>
      <c r="D19" s="67">
        <v>43.4</v>
      </c>
      <c r="E19" s="69">
        <f>E18/5</f>
        <v>0.2</v>
      </c>
      <c r="F19" s="138"/>
      <c r="G19" s="71">
        <f>E19*F18</f>
        <v>0</v>
      </c>
      <c r="H19" s="73">
        <f t="shared" si="9"/>
        <v>0</v>
      </c>
      <c r="I19" s="152"/>
      <c r="J19" s="74">
        <f>G19*I$7</f>
        <v>0</v>
      </c>
      <c r="K19" s="17">
        <f t="shared" si="2"/>
        <v>0</v>
      </c>
      <c r="L19" s="18">
        <f>K19+(0.23*K19)</f>
        <v>0</v>
      </c>
      <c r="M19" s="142"/>
      <c r="N19" s="143"/>
      <c r="O19" s="144"/>
      <c r="P19" s="1"/>
      <c r="S19" s="1"/>
    </row>
    <row r="20" spans="1:19" s="4" customFormat="1" ht="23.4" customHeight="1">
      <c r="A20" s="145" t="s">
        <v>47</v>
      </c>
      <c r="B20" s="148" t="s">
        <v>48</v>
      </c>
      <c r="C20" s="35" t="s">
        <v>50</v>
      </c>
      <c r="D20" s="5">
        <v>123.4</v>
      </c>
      <c r="E20" s="6">
        <v>0.27</v>
      </c>
      <c r="F20" s="76"/>
      <c r="G20" s="7">
        <f>E20*F20</f>
        <v>0</v>
      </c>
      <c r="H20" s="13">
        <f t="shared" si="9"/>
        <v>0</v>
      </c>
      <c r="I20" s="152"/>
      <c r="J20" s="14">
        <f t="shared" ref="J20:J23" si="10">G20*I$7</f>
        <v>0</v>
      </c>
      <c r="K20" s="17">
        <f t="shared" si="2"/>
        <v>0</v>
      </c>
      <c r="L20" s="18">
        <f t="shared" ref="L20:L23" si="11">K20+(0.23*K20)</f>
        <v>0</v>
      </c>
      <c r="M20" s="156" t="s">
        <v>53</v>
      </c>
      <c r="N20" s="157"/>
      <c r="O20" s="158"/>
      <c r="P20" s="1"/>
      <c r="S20" s="1"/>
    </row>
    <row r="21" spans="1:19" s="4" customFormat="1" ht="20.399999999999999" customHeight="1">
      <c r="A21" s="146"/>
      <c r="B21" s="149"/>
      <c r="C21" s="35" t="s">
        <v>51</v>
      </c>
      <c r="D21" s="5">
        <v>109.2</v>
      </c>
      <c r="E21" s="6">
        <v>0.27</v>
      </c>
      <c r="F21" s="76"/>
      <c r="G21" s="7">
        <f>E21*F21</f>
        <v>0</v>
      </c>
      <c r="H21" s="13">
        <f t="shared" si="9"/>
        <v>0</v>
      </c>
      <c r="I21" s="152"/>
      <c r="J21" s="14">
        <f t="shared" si="10"/>
        <v>0</v>
      </c>
      <c r="K21" s="17">
        <f t="shared" si="2"/>
        <v>0</v>
      </c>
      <c r="L21" s="18">
        <f t="shared" si="11"/>
        <v>0</v>
      </c>
      <c r="M21" s="159"/>
      <c r="N21" s="160"/>
      <c r="O21" s="161"/>
      <c r="P21" s="1"/>
      <c r="S21" s="1"/>
    </row>
    <row r="22" spans="1:19" s="4" customFormat="1" ht="19.8" customHeight="1">
      <c r="A22" s="146"/>
      <c r="B22" s="149"/>
      <c r="C22" s="29" t="s">
        <v>49</v>
      </c>
      <c r="D22" s="5">
        <v>109.2</v>
      </c>
      <c r="E22" s="6">
        <v>0.315</v>
      </c>
      <c r="F22" s="76"/>
      <c r="G22" s="7">
        <f>E22*F22</f>
        <v>0</v>
      </c>
      <c r="H22" s="13">
        <f t="shared" si="9"/>
        <v>0</v>
      </c>
      <c r="I22" s="152"/>
      <c r="J22" s="14">
        <f t="shared" si="10"/>
        <v>0</v>
      </c>
      <c r="K22" s="17">
        <f t="shared" si="2"/>
        <v>0</v>
      </c>
      <c r="L22" s="18">
        <f t="shared" si="11"/>
        <v>0</v>
      </c>
      <c r="M22" s="162"/>
      <c r="N22" s="163"/>
      <c r="O22" s="164"/>
      <c r="P22" s="1"/>
      <c r="S22" s="1"/>
    </row>
    <row r="23" spans="1:19" s="4" customFormat="1" ht="19.2" customHeight="1" thickBot="1">
      <c r="A23" s="147"/>
      <c r="B23" s="150"/>
      <c r="C23" s="29" t="s">
        <v>52</v>
      </c>
      <c r="D23" s="5">
        <v>35.799999999999997</v>
      </c>
      <c r="E23" s="6">
        <v>0.115</v>
      </c>
      <c r="F23" s="78"/>
      <c r="G23" s="7">
        <f>E23*F23</f>
        <v>0</v>
      </c>
      <c r="H23" s="13">
        <f t="shared" si="9"/>
        <v>0</v>
      </c>
      <c r="I23" s="153"/>
      <c r="J23" s="14">
        <f t="shared" si="10"/>
        <v>0</v>
      </c>
      <c r="K23" s="17">
        <f t="shared" si="2"/>
        <v>0</v>
      </c>
      <c r="L23" s="18">
        <f t="shared" si="11"/>
        <v>0</v>
      </c>
      <c r="M23" s="107" t="s">
        <v>59</v>
      </c>
      <c r="N23" s="154"/>
      <c r="O23" s="155"/>
      <c r="P23" s="1"/>
      <c r="S23" s="1"/>
    </row>
    <row r="24" spans="1:19" ht="19.8" customHeight="1">
      <c r="A24" s="132" t="s">
        <v>62</v>
      </c>
      <c r="B24" s="133"/>
      <c r="C24" s="133"/>
      <c r="D24" s="133"/>
      <c r="E24" s="133"/>
      <c r="F24" s="133"/>
      <c r="G24" s="134"/>
      <c r="H24" s="77">
        <f>SUM(H7:H23)</f>
        <v>1.3119999999999998</v>
      </c>
      <c r="I24" s="34"/>
      <c r="J24" s="33"/>
      <c r="K24" s="17">
        <f>SUM(K7:K23)</f>
        <v>1.3119999999999998</v>
      </c>
      <c r="L24" s="18">
        <f>SUM(L7:L18)</f>
        <v>1.6137599999999999</v>
      </c>
      <c r="M24" s="165" t="s">
        <v>63</v>
      </c>
      <c r="N24" s="166"/>
      <c r="O24" s="79">
        <f>SUM(L7:L23)</f>
        <v>1.6137599999999999</v>
      </c>
    </row>
    <row r="25" spans="1:19" ht="13.2" customHeight="1">
      <c r="A25" s="131" t="s">
        <v>61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9" ht="13.2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9" ht="12.6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9" ht="12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9" ht="18.600000000000001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password="A172" sheet="1" objects="1" scenarios="1" formatCells="0"/>
  <mergeCells count="28">
    <mergeCell ref="A25:O29"/>
    <mergeCell ref="A24:G24"/>
    <mergeCell ref="B18:B19"/>
    <mergeCell ref="A18:A19"/>
    <mergeCell ref="F18:F19"/>
    <mergeCell ref="M18:O19"/>
    <mergeCell ref="A20:A23"/>
    <mergeCell ref="B20:B23"/>
    <mergeCell ref="I7:I23"/>
    <mergeCell ref="M23:O23"/>
    <mergeCell ref="M20:O22"/>
    <mergeCell ref="M24:N24"/>
    <mergeCell ref="A5:O5"/>
    <mergeCell ref="A2:O4"/>
    <mergeCell ref="M6:O6"/>
    <mergeCell ref="A16:A17"/>
    <mergeCell ref="A9:A13"/>
    <mergeCell ref="B9:B13"/>
    <mergeCell ref="M7:O7"/>
    <mergeCell ref="M8:O8"/>
    <mergeCell ref="M11:O11"/>
    <mergeCell ref="M12:O12"/>
    <mergeCell ref="M9:O9"/>
    <mergeCell ref="M10:O10"/>
    <mergeCell ref="M13:O13"/>
    <mergeCell ref="M16:O17"/>
    <mergeCell ref="M14:O14"/>
    <mergeCell ref="M15:O15"/>
  </mergeCells>
  <pageMargins left="0.18" right="0.15748031496062992" top="0.37" bottom="0.74803149606299213" header="0.31496062992125984" footer="0.31496062992125984"/>
  <pageSetup paperSize="9" scale="90" orientation="landscape" r:id="rId1"/>
  <ignoredErrors>
    <ignoredError sqref="G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cp:lastPrinted>2022-01-14T11:02:36Z</cp:lastPrinted>
  <dcterms:created xsi:type="dcterms:W3CDTF">2017-03-07T15:34:59Z</dcterms:created>
  <dcterms:modified xsi:type="dcterms:W3CDTF">2022-08-20T13:21:02Z</dcterms:modified>
</cp:coreProperties>
</file>